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L16" i="1" l="1"/>
  <c r="H18" i="5"/>
  <c r="C37" i="5"/>
  <c r="C18" i="5"/>
  <c r="K16" i="1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B37" i="5"/>
  <c r="I16" i="1"/>
  <c r="J16" i="1"/>
  <c r="D16" i="1"/>
  <c r="D18" i="5"/>
  <c r="E18" i="5"/>
  <c r="F18" i="5"/>
  <c r="G18" i="5"/>
  <c r="I18" i="5"/>
  <c r="N18" i="5"/>
  <c r="O18" i="5"/>
  <c r="P18" i="5"/>
  <c r="J18" i="5"/>
  <c r="K18" i="5"/>
  <c r="L18" i="5"/>
  <c r="M18" i="5"/>
  <c r="B18" i="5"/>
  <c r="H16" i="1"/>
  <c r="G16" i="1"/>
  <c r="F16" i="1"/>
  <c r="E16" i="1"/>
</calcChain>
</file>

<file path=xl/sharedStrings.xml><?xml version="1.0" encoding="utf-8"?>
<sst xmlns="http://schemas.openxmlformats.org/spreadsheetml/2006/main" count="142" uniqueCount="88">
  <si>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</si>
  <si>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</si>
  <si>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</si>
  <si>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</si>
  <si>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</si>
  <si>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</si>
  <si>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</si>
  <si>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</si>
  <si>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</si>
  <si>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</si>
  <si>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</si>
  <si>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</si>
  <si>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</si>
  <si>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</si>
  <si>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</si>
  <si>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</si>
  <si>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</si>
  <si>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</si>
  <si>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</si>
  <si>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</si>
  <si>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</si>
  <si>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</si>
  <si>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</si>
  <si>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</si>
  <si>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</si>
  <si>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</si>
  <si>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</si>
  <si>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</si>
  <si>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</si>
  <si>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</si>
  <si>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</si>
  <si>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</si>
  <si>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</si>
  <si>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</si>
  <si>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</si>
  <si>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</si>
  <si>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</si>
  <si>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</si>
  <si>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</si>
  <si>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</si>
  <si>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</si>
  <si>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</si>
  <si>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</si>
  <si>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</si>
  <si>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</si>
  <si>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</si>
  <si>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</si>
  <si>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</si>
  <si>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</si>
  <si>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</si>
  <si>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</si>
  <si>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</si>
  <si>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31. 12. 2020</t>
  </si>
  <si>
    <t>SP2020/107</t>
  </si>
  <si>
    <t>Specifikace typových podnikových problémů v oblasti řízení včetně způsobů řešení a identifikace přístupů k tvorbě podnikatelských modelů ve vybraných inovujících podnicích v České republice</t>
  </si>
  <si>
    <t>Ing. Katarzyna Czerná</t>
  </si>
  <si>
    <t>SP2020/10</t>
  </si>
  <si>
    <t>SP2020/11</t>
  </si>
  <si>
    <t>SP2020/32</t>
  </si>
  <si>
    <t>SP2020/33</t>
  </si>
  <si>
    <t>SP2020/77</t>
  </si>
  <si>
    <t>SP2020/110</t>
  </si>
  <si>
    <t>SP2020/112</t>
  </si>
  <si>
    <t>SP2020/116</t>
  </si>
  <si>
    <t>SP2020/124</t>
  </si>
  <si>
    <t>SP2020/125</t>
  </si>
  <si>
    <t>Řešení aktuálních problémů hospodářské politiky ve vyspělých zemích světa</t>
  </si>
  <si>
    <t>Ing. Sára Novorytová</t>
  </si>
  <si>
    <t>Hodnocení rizik v mezinárodním obchodě na příkladu vybraných zemí OECD a minimalizace rizik v kontextu českého exportéra</t>
  </si>
  <si>
    <t>Ing. Michaela Petrová</t>
  </si>
  <si>
    <t>Wellbeing jako prostředek růstu výkonnosti podniku a zjištění jeho úrovně ve zkoumaném podniku</t>
  </si>
  <si>
    <t>Ing. Karina Dráberová</t>
  </si>
  <si>
    <t>Zhodnocení vybraných aspektů veřejných financí: moderní ekonometrické přístupy</t>
  </si>
  <si>
    <t>Ing. Ondřej Badura, Ph.D.</t>
  </si>
  <si>
    <t>Posouzení vlivu sociálních médií na CRM a výkonnost firem</t>
  </si>
  <si>
    <t>Mgr. Slavomíra Ficeriová</t>
  </si>
  <si>
    <t>Modelování sémantické neurčitosti ve Smart Cities</t>
  </si>
  <si>
    <t>doc. Dr. Ing. Miroslav Hudec</t>
  </si>
  <si>
    <t>Finanční modelování a rozhodování podniků a finančních institucí za rizika, flexibility a interakce</t>
  </si>
  <si>
    <t>prof. Dr. Ing. Dana Dluhošová</t>
  </si>
  <si>
    <t>Analýza komplexních finančních modelů s důrazem na tržní, kreditní a systémové riziko</t>
  </si>
  <si>
    <t>prof. Ing. Tomáš Tichý, Ph.D.</t>
  </si>
  <si>
    <t>Ekonomické zhodnocení organizací poskytujících veřejné služby v rámci alokační funkce veřejných rozpočtů</t>
  </si>
  <si>
    <t>Ing. Bc. Jiří Bečica, Ph.D.</t>
  </si>
  <si>
    <t>Aplikace vybraných exaktních metod při vyhodnocení stupně progresivity osobní důchodové daně v zemích Evropské unie</t>
  </si>
  <si>
    <t>Ing. Michal Krajňák, Ph.D.,MBA,LL.M.</t>
  </si>
  <si>
    <t>Ekonomická</t>
  </si>
  <si>
    <t>Příspěvek ve sborníku v databázi WoS/Scopus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</si>
</sst>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17" fillId="0" borderId="0"/>
    <xf numFmtId="0" fontId="18" fillId="6" borderId="0"/>
    <xf numFmtId="0" fontId="19" fillId="7" borderId="0"/>
  </cellStyleXfs>
  <cellXfs count="14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0" xfId="0" applyFont="1" applyAlignment="1">
      <alignment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 wrapText="1"/>
    </xf>
    <xf numFmtId="3" fontId="14" fillId="0" borderId="22" xfId="2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8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16" xfId="4" applyFont="1" applyFill="1" applyBorder="1" applyAlignment="1">
      <alignment horizontal="right" vertical="center"/>
    </xf>
    <xf numFmtId="0" fontId="12" fillId="0" borderId="23" xfId="4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24" xfId="3" applyFont="1" applyFill="1" applyBorder="1" applyAlignment="1">
      <alignment horizontal="right" vertical="center"/>
    </xf>
    <xf numFmtId="0" fontId="12" fillId="0" borderId="6" xfId="4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4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2" fillId="3" borderId="33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34" xfId="0" applyFont="1" applyFill="1" applyBorder="1" applyAlignment="1">
      <alignment vertical="center" wrapText="1"/>
    </xf>
    <xf numFmtId="0" fontId="14" fillId="0" borderId="24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23" fillId="0" borderId="36" xfId="8" applyFont="1" applyBorder="1" applyAlignment="1">
      <alignment horizontal="right" vertical="center"/>
    </xf>
    <xf numFmtId="0" fontId="23" fillId="0" borderId="30" xfId="8" applyFont="1" applyBorder="1" applyAlignment="1">
      <alignment horizontal="right" vertical="center"/>
    </xf>
    <xf numFmtId="0" fontId="23" fillId="0" borderId="0" xfId="8" applyFont="1" applyBorder="1" applyAlignment="1">
      <alignment vertical="center"/>
    </xf>
    <xf numFmtId="0" fontId="23" fillId="0" borderId="37" xfId="8" applyFont="1" applyBorder="1" applyAlignment="1">
      <alignment horizontal="right" vertical="center"/>
    </xf>
    <xf numFmtId="0" fontId="23" fillId="0" borderId="35" xfId="8" applyFont="1" applyBorder="1" applyAlignment="1">
      <alignment horizontal="right" vertical="center"/>
    </xf>
    <xf numFmtId="0" fontId="23" fillId="0" borderId="31" xfId="8" applyFont="1" applyBorder="1" applyAlignment="1">
      <alignment horizontal="right" vertical="center"/>
    </xf>
    <xf numFmtId="0" fontId="23" fillId="0" borderId="32" xfId="8" applyFont="1" applyBorder="1" applyAlignment="1">
      <alignment horizontal="right" vertical="center"/>
    </xf>
    <xf numFmtId="0" fontId="14" fillId="2" borderId="25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19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</cellXfs>
  <cellStyles count="11">
    <cellStyle name="Čárka" xfId="2" builtinId="3"/>
    <cellStyle name="Excel Built-in Bad" xfId="9"/>
    <cellStyle name="Excel Built-in Good" xfId="10"/>
    <cellStyle name="Excel Built-in Normal" xfId="8"/>
    <cellStyle name="Chybně" xfId="4" builtinId="27"/>
    <cellStyle name="Normální" xfId="0" builtinId="0"/>
    <cellStyle name="Normální 2" xfId="1"/>
    <cellStyle name="Normální 3" xfId="7"/>
    <cellStyle name="Normální 3 2" xfId="5"/>
    <cellStyle name="Normální 4" xfId="6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353666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D1" sqref="D1:F1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4.7109375" style="3" customWidth="1"/>
    <col min="4" max="4" width="11" style="3" customWidth="1"/>
    <col min="5" max="5" width="9.7109375" style="3" customWidth="1"/>
    <col min="6" max="6" width="10" style="4" customWidth="1"/>
    <col min="7" max="7" width="15.140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84" t="s">
        <v>18</v>
      </c>
      <c r="D1" s="146" t="s">
        <v>86</v>
      </c>
      <c r="E1" s="146"/>
      <c r="F1" s="146"/>
    </row>
    <row r="2" spans="1:18" ht="18.75" x14ac:dyDescent="0.25">
      <c r="A2" s="123" t="s">
        <v>39</v>
      </c>
      <c r="B2" s="123"/>
    </row>
    <row r="3" spans="1:18" ht="30" customHeight="1" thickBot="1" x14ac:dyDescent="0.35">
      <c r="H3" s="1"/>
      <c r="I3" s="1"/>
      <c r="J3" s="1"/>
      <c r="K3" s="1"/>
      <c r="L3" s="1"/>
    </row>
    <row r="4" spans="1:18" ht="102.75" customHeight="1" thickBot="1" x14ac:dyDescent="0.3">
      <c r="A4" s="54" t="s">
        <v>0</v>
      </c>
      <c r="B4" s="54" t="s">
        <v>1</v>
      </c>
      <c r="C4" s="86" t="s">
        <v>2</v>
      </c>
      <c r="D4" s="55" t="s">
        <v>3</v>
      </c>
      <c r="E4" s="55" t="s">
        <v>4</v>
      </c>
      <c r="F4" s="55" t="s">
        <v>5</v>
      </c>
      <c r="G4" s="55" t="s">
        <v>11</v>
      </c>
      <c r="H4" s="55" t="s">
        <v>22</v>
      </c>
      <c r="I4" s="55" t="s">
        <v>23</v>
      </c>
      <c r="J4" s="55" t="s">
        <v>12</v>
      </c>
      <c r="K4" s="55" t="s">
        <v>20</v>
      </c>
      <c r="L4" s="55" t="s">
        <v>21</v>
      </c>
      <c r="M4" s="55" t="s">
        <v>6</v>
      </c>
      <c r="N4" s="5"/>
      <c r="O4" s="6"/>
      <c r="P4" s="6"/>
      <c r="Q4" s="6"/>
      <c r="R4" s="6"/>
    </row>
    <row r="5" spans="1:18" ht="45" x14ac:dyDescent="0.25">
      <c r="A5" s="77" t="s">
        <v>56</v>
      </c>
      <c r="B5" s="93" t="s">
        <v>84</v>
      </c>
      <c r="C5" s="94" t="s">
        <v>85</v>
      </c>
      <c r="D5" s="87">
        <v>0</v>
      </c>
      <c r="E5" s="88">
        <v>410000</v>
      </c>
      <c r="F5" s="88">
        <f>38535+G5</f>
        <v>154140</v>
      </c>
      <c r="G5" s="88">
        <v>115605</v>
      </c>
      <c r="H5" s="75">
        <v>8</v>
      </c>
      <c r="I5" s="75">
        <v>4</v>
      </c>
      <c r="J5" s="75">
        <v>8</v>
      </c>
      <c r="K5" s="75">
        <v>4</v>
      </c>
      <c r="L5" s="75">
        <v>4</v>
      </c>
      <c r="M5" s="89" t="s">
        <v>52</v>
      </c>
    </row>
    <row r="6" spans="1:18" s="59" customFormat="1" ht="33.75" x14ac:dyDescent="0.25">
      <c r="A6" s="18" t="s">
        <v>57</v>
      </c>
      <c r="B6" s="19" t="s">
        <v>80</v>
      </c>
      <c r="C6" s="78" t="s">
        <v>81</v>
      </c>
      <c r="D6" s="87">
        <v>0</v>
      </c>
      <c r="E6" s="88">
        <v>600000</v>
      </c>
      <c r="F6" s="88">
        <f>60210+G6</f>
        <v>241210</v>
      </c>
      <c r="G6" s="88">
        <v>181000</v>
      </c>
      <c r="H6" s="75">
        <v>39</v>
      </c>
      <c r="I6" s="75">
        <v>30</v>
      </c>
      <c r="J6" s="75">
        <v>29</v>
      </c>
      <c r="K6" s="75">
        <v>26</v>
      </c>
      <c r="L6" s="75">
        <v>8.25</v>
      </c>
      <c r="M6" s="89" t="s">
        <v>52</v>
      </c>
    </row>
    <row r="7" spans="1:18" ht="33.75" x14ac:dyDescent="0.25">
      <c r="A7" s="18" t="s">
        <v>58</v>
      </c>
      <c r="B7" s="19" t="s">
        <v>82</v>
      </c>
      <c r="C7" s="78" t="s">
        <v>83</v>
      </c>
      <c r="D7" s="87">
        <v>0</v>
      </c>
      <c r="E7" s="88">
        <v>310000</v>
      </c>
      <c r="F7" s="88">
        <f>26830+G7</f>
        <v>110830</v>
      </c>
      <c r="G7" s="88">
        <v>84000</v>
      </c>
      <c r="H7" s="75">
        <v>10</v>
      </c>
      <c r="I7" s="75">
        <v>7</v>
      </c>
      <c r="J7" s="75">
        <v>9</v>
      </c>
      <c r="K7" s="75">
        <v>7</v>
      </c>
      <c r="L7" s="75">
        <v>3</v>
      </c>
      <c r="M7" s="89" t="s">
        <v>52</v>
      </c>
      <c r="O7" s="122" t="s">
        <v>33</v>
      </c>
      <c r="P7" s="122"/>
    </row>
    <row r="8" spans="1:18" ht="33.75" x14ac:dyDescent="0.25">
      <c r="A8" s="18" t="s">
        <v>59</v>
      </c>
      <c r="B8" s="19" t="s">
        <v>70</v>
      </c>
      <c r="C8" s="78" t="s">
        <v>71</v>
      </c>
      <c r="D8" s="87">
        <v>0</v>
      </c>
      <c r="E8" s="88">
        <v>421750</v>
      </c>
      <c r="F8" s="88">
        <f>0+G8</f>
        <v>157000</v>
      </c>
      <c r="G8" s="88">
        <v>157000</v>
      </c>
      <c r="H8" s="75">
        <v>16</v>
      </c>
      <c r="I8" s="75">
        <v>9</v>
      </c>
      <c r="J8" s="75">
        <v>8</v>
      </c>
      <c r="K8" s="75">
        <v>9</v>
      </c>
      <c r="L8" s="75">
        <v>6</v>
      </c>
      <c r="M8" s="89" t="s">
        <v>52</v>
      </c>
      <c r="O8" s="122"/>
      <c r="P8" s="122"/>
    </row>
    <row r="9" spans="1:18" ht="45" x14ac:dyDescent="0.25">
      <c r="A9" s="18" t="s">
        <v>60</v>
      </c>
      <c r="B9" s="19" t="s">
        <v>68</v>
      </c>
      <c r="C9" s="78" t="s">
        <v>69</v>
      </c>
      <c r="D9" s="87">
        <v>0</v>
      </c>
      <c r="E9" s="88">
        <v>202544</v>
      </c>
      <c r="F9" s="88">
        <f>1340+G9</f>
        <v>82340</v>
      </c>
      <c r="G9" s="88">
        <v>81000</v>
      </c>
      <c r="H9" s="75">
        <v>8</v>
      </c>
      <c r="I9" s="75">
        <v>5</v>
      </c>
      <c r="J9" s="75">
        <v>8</v>
      </c>
      <c r="K9" s="75">
        <v>5</v>
      </c>
      <c r="L9" s="75">
        <v>3</v>
      </c>
      <c r="M9" s="89" t="s">
        <v>52</v>
      </c>
    </row>
    <row r="10" spans="1:18" ht="67.5" x14ac:dyDescent="0.25">
      <c r="A10" s="18" t="s">
        <v>53</v>
      </c>
      <c r="B10" s="19" t="s">
        <v>54</v>
      </c>
      <c r="C10" s="78" t="s">
        <v>55</v>
      </c>
      <c r="D10" s="76">
        <v>0</v>
      </c>
      <c r="E10" s="11">
        <v>215022</v>
      </c>
      <c r="F10" s="11">
        <f>34599+G10</f>
        <v>135840</v>
      </c>
      <c r="G10" s="56">
        <v>101241</v>
      </c>
      <c r="H10" s="75">
        <v>8</v>
      </c>
      <c r="I10" s="75">
        <v>4</v>
      </c>
      <c r="J10" s="75">
        <v>6</v>
      </c>
      <c r="K10" s="75">
        <v>4</v>
      </c>
      <c r="L10" s="75">
        <v>4</v>
      </c>
      <c r="M10" s="57" t="s">
        <v>52</v>
      </c>
    </row>
    <row r="11" spans="1:18" ht="33.75" x14ac:dyDescent="0.25">
      <c r="A11" s="18" t="s">
        <v>61</v>
      </c>
      <c r="B11" s="19" t="s">
        <v>72</v>
      </c>
      <c r="C11" s="78" t="s">
        <v>73</v>
      </c>
      <c r="D11" s="87">
        <v>0</v>
      </c>
      <c r="E11" s="88">
        <v>550000</v>
      </c>
      <c r="F11" s="88">
        <f>40200+G11</f>
        <v>195200</v>
      </c>
      <c r="G11" s="88">
        <v>155000</v>
      </c>
      <c r="H11" s="75">
        <v>14</v>
      </c>
      <c r="I11" s="75">
        <v>10</v>
      </c>
      <c r="J11" s="75">
        <v>12</v>
      </c>
      <c r="K11" s="75">
        <v>7.58</v>
      </c>
      <c r="L11" s="75">
        <v>4.5</v>
      </c>
      <c r="M11" s="89" t="s">
        <v>52</v>
      </c>
    </row>
    <row r="12" spans="1:18" ht="22.5" x14ac:dyDescent="0.25">
      <c r="A12" s="18" t="s">
        <v>62</v>
      </c>
      <c r="B12" s="19" t="s">
        <v>74</v>
      </c>
      <c r="C12" s="78" t="s">
        <v>75</v>
      </c>
      <c r="D12" s="87">
        <v>0</v>
      </c>
      <c r="E12" s="88">
        <v>290000</v>
      </c>
      <c r="F12" s="88">
        <f>32160+G12</f>
        <v>156640</v>
      </c>
      <c r="G12" s="88">
        <v>124480</v>
      </c>
      <c r="H12" s="75">
        <v>6</v>
      </c>
      <c r="I12" s="75">
        <v>4</v>
      </c>
      <c r="J12" s="75">
        <v>5</v>
      </c>
      <c r="K12" s="75">
        <v>4</v>
      </c>
      <c r="L12" s="75">
        <v>2</v>
      </c>
      <c r="M12" s="89" t="s">
        <v>52</v>
      </c>
      <c r="O12" s="122" t="s">
        <v>35</v>
      </c>
      <c r="P12" s="122"/>
    </row>
    <row r="13" spans="1:18" ht="33.75" x14ac:dyDescent="0.25">
      <c r="A13" s="18" t="s">
        <v>63</v>
      </c>
      <c r="B13" s="19" t="s">
        <v>66</v>
      </c>
      <c r="C13" s="78" t="s">
        <v>67</v>
      </c>
      <c r="D13" s="87">
        <v>0</v>
      </c>
      <c r="E13" s="88">
        <v>300000</v>
      </c>
      <c r="F13" s="88">
        <f>33500+G13</f>
        <v>137500</v>
      </c>
      <c r="G13" s="88">
        <v>104000</v>
      </c>
      <c r="H13" s="75">
        <v>12</v>
      </c>
      <c r="I13" s="75">
        <v>8</v>
      </c>
      <c r="J13" s="75">
        <v>8</v>
      </c>
      <c r="K13" s="75">
        <v>7.33</v>
      </c>
      <c r="L13" s="75">
        <v>3.67</v>
      </c>
      <c r="M13" s="89" t="s">
        <v>52</v>
      </c>
      <c r="O13" s="122"/>
      <c r="P13" s="122"/>
    </row>
    <row r="14" spans="1:18" ht="33.75" x14ac:dyDescent="0.25">
      <c r="A14" s="18" t="s">
        <v>64</v>
      </c>
      <c r="B14" s="19" t="s">
        <v>78</v>
      </c>
      <c r="C14" s="78" t="s">
        <v>79</v>
      </c>
      <c r="D14" s="87">
        <v>0</v>
      </c>
      <c r="E14" s="88">
        <v>550000</v>
      </c>
      <c r="F14" s="88">
        <f>29000+G14</f>
        <v>119000</v>
      </c>
      <c r="G14" s="88">
        <v>90000</v>
      </c>
      <c r="H14" s="75">
        <v>50</v>
      </c>
      <c r="I14" s="75">
        <v>41</v>
      </c>
      <c r="J14" s="75">
        <v>15</v>
      </c>
      <c r="K14" s="75">
        <v>26</v>
      </c>
      <c r="L14" s="75">
        <v>9</v>
      </c>
      <c r="M14" s="89" t="s">
        <v>52</v>
      </c>
      <c r="N14" s="7"/>
      <c r="O14" s="7"/>
    </row>
    <row r="15" spans="1:18" ht="23.25" thickBot="1" x14ac:dyDescent="0.3">
      <c r="A15" s="79" t="s">
        <v>65</v>
      </c>
      <c r="B15" s="93" t="s">
        <v>76</v>
      </c>
      <c r="C15" s="94" t="s">
        <v>77</v>
      </c>
      <c r="D15" s="87">
        <v>0</v>
      </c>
      <c r="E15" s="88">
        <v>387700</v>
      </c>
      <c r="F15" s="88">
        <f>30000+G15</f>
        <v>120000</v>
      </c>
      <c r="G15" s="88">
        <v>90000</v>
      </c>
      <c r="H15" s="75">
        <v>10</v>
      </c>
      <c r="I15" s="75">
        <v>5</v>
      </c>
      <c r="J15" s="75">
        <v>9</v>
      </c>
      <c r="K15" s="75">
        <v>5</v>
      </c>
      <c r="L15" s="75">
        <v>5</v>
      </c>
      <c r="M15" s="89" t="s">
        <v>52</v>
      </c>
      <c r="N15" s="7"/>
      <c r="O15" s="7"/>
    </row>
    <row r="16" spans="1:18" thickBot="1" x14ac:dyDescent="0.35">
      <c r="A16" s="13" t="s">
        <v>10</v>
      </c>
      <c r="B16" s="14"/>
      <c r="C16" s="14"/>
      <c r="D16" s="15">
        <f t="shared" ref="D16:L16" si="0">SUM(D5:D15)</f>
        <v>0</v>
      </c>
      <c r="E16" s="15">
        <f t="shared" si="0"/>
        <v>4237016</v>
      </c>
      <c r="F16" s="16">
        <f t="shared" si="0"/>
        <v>1609700</v>
      </c>
      <c r="G16" s="16">
        <f t="shared" si="0"/>
        <v>1283326</v>
      </c>
      <c r="H16" s="14">
        <f t="shared" si="0"/>
        <v>181</v>
      </c>
      <c r="I16" s="14">
        <f t="shared" si="0"/>
        <v>127</v>
      </c>
      <c r="J16" s="14">
        <f t="shared" si="0"/>
        <v>117</v>
      </c>
      <c r="K16" s="14">
        <f t="shared" si="0"/>
        <v>104.91</v>
      </c>
      <c r="L16" s="14">
        <f t="shared" si="0"/>
        <v>52.42</v>
      </c>
      <c r="M16" s="17"/>
    </row>
    <row r="18" spans="2:8" ht="14.45" x14ac:dyDescent="0.3">
      <c r="E18" s="145"/>
      <c r="H18" s="3" t="s">
        <v>19</v>
      </c>
    </row>
    <row r="19" spans="2:8" ht="14.45" x14ac:dyDescent="0.3">
      <c r="B19" s="8"/>
    </row>
    <row r="22" spans="2:8" ht="14.45" x14ac:dyDescent="0.3">
      <c r="B22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ht="14.45" x14ac:dyDescent="0.3">
      <c r="A1" s="7"/>
    </row>
    <row r="2" spans="1:17" ht="18.75" x14ac:dyDescent="0.25">
      <c r="A2" s="2" t="s">
        <v>40</v>
      </c>
    </row>
    <row r="3" spans="1:17" thickBot="1" x14ac:dyDescent="0.35"/>
    <row r="4" spans="1:17" ht="15.75" thickBot="1" x14ac:dyDescent="0.3">
      <c r="A4" s="127" t="s">
        <v>9</v>
      </c>
      <c r="B4" s="124" t="s">
        <v>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</row>
    <row r="5" spans="1:17" ht="15.75" thickBot="1" x14ac:dyDescent="0.3">
      <c r="A5" s="128"/>
      <c r="B5" s="126" t="s">
        <v>41</v>
      </c>
      <c r="C5" s="124"/>
      <c r="D5" s="124"/>
      <c r="E5" s="124"/>
      <c r="F5" s="124"/>
      <c r="G5" s="124"/>
      <c r="H5" s="124"/>
      <c r="I5" s="125"/>
      <c r="J5" s="130" t="s">
        <v>42</v>
      </c>
      <c r="K5" s="130"/>
      <c r="L5" s="130"/>
      <c r="M5" s="131"/>
      <c r="N5" s="126" t="s">
        <v>7</v>
      </c>
      <c r="O5" s="125"/>
      <c r="P5" s="12"/>
    </row>
    <row r="6" spans="1:17" ht="45.75" thickBot="1" x14ac:dyDescent="0.3">
      <c r="A6" s="129"/>
      <c r="B6" s="20" t="s">
        <v>13</v>
      </c>
      <c r="C6" s="73" t="s">
        <v>14</v>
      </c>
      <c r="D6" s="22" t="s">
        <v>30</v>
      </c>
      <c r="E6" s="21" t="s">
        <v>38</v>
      </c>
      <c r="F6" s="22" t="s">
        <v>45</v>
      </c>
      <c r="G6" s="22" t="s">
        <v>46</v>
      </c>
      <c r="H6" s="22" t="s">
        <v>87</v>
      </c>
      <c r="I6" s="81" t="s">
        <v>24</v>
      </c>
      <c r="J6" s="80" t="s">
        <v>48</v>
      </c>
      <c r="K6" s="22" t="s">
        <v>29</v>
      </c>
      <c r="L6" s="22" t="s">
        <v>43</v>
      </c>
      <c r="M6" s="23" t="s">
        <v>17</v>
      </c>
      <c r="N6" s="22" t="s">
        <v>15</v>
      </c>
      <c r="O6" s="22" t="s">
        <v>16</v>
      </c>
      <c r="P6" s="74" t="s">
        <v>25</v>
      </c>
      <c r="Q6" s="82" t="s">
        <v>31</v>
      </c>
    </row>
    <row r="7" spans="1:17" ht="14.45" x14ac:dyDescent="0.3">
      <c r="A7" s="102" t="s">
        <v>56</v>
      </c>
      <c r="B7" s="97">
        <v>4</v>
      </c>
      <c r="C7" s="98"/>
      <c r="D7" s="99">
        <v>1</v>
      </c>
      <c r="E7" s="99"/>
      <c r="F7" s="99">
        <v>1</v>
      </c>
      <c r="G7" s="99"/>
      <c r="H7" s="99"/>
      <c r="I7" s="100"/>
      <c r="J7" s="98"/>
      <c r="K7" s="99"/>
      <c r="L7" s="99"/>
      <c r="M7" s="100"/>
      <c r="N7" s="99"/>
      <c r="O7" s="99"/>
      <c r="P7" s="101"/>
      <c r="Q7" s="34"/>
    </row>
    <row r="8" spans="1:17" ht="14.45" x14ac:dyDescent="0.3">
      <c r="A8" s="103" t="s">
        <v>57</v>
      </c>
      <c r="B8" s="97">
        <v>13</v>
      </c>
      <c r="C8" s="98">
        <v>1</v>
      </c>
      <c r="D8" s="99"/>
      <c r="E8" s="99"/>
      <c r="F8" s="99"/>
      <c r="G8" s="99"/>
      <c r="H8" s="99"/>
      <c r="I8" s="100"/>
      <c r="J8" s="98"/>
      <c r="K8" s="99"/>
      <c r="L8" s="99"/>
      <c r="M8" s="100"/>
      <c r="N8" s="99">
        <v>1</v>
      </c>
      <c r="O8" s="99">
        <v>3</v>
      </c>
      <c r="P8" s="101"/>
      <c r="Q8" s="35"/>
    </row>
    <row r="9" spans="1:17" ht="14.45" x14ac:dyDescent="0.3">
      <c r="A9" s="103" t="s">
        <v>58</v>
      </c>
      <c r="B9" s="97">
        <v>3</v>
      </c>
      <c r="C9" s="98">
        <v>2</v>
      </c>
      <c r="D9" s="99"/>
      <c r="E9" s="99">
        <v>2</v>
      </c>
      <c r="F9" s="99"/>
      <c r="G9" s="99"/>
      <c r="H9" s="99"/>
      <c r="I9" s="100"/>
      <c r="J9" s="105"/>
      <c r="K9" s="106"/>
      <c r="L9" s="106"/>
      <c r="M9" s="107"/>
      <c r="N9" s="106"/>
      <c r="O9" s="106"/>
      <c r="P9" s="108"/>
      <c r="Q9" s="35"/>
    </row>
    <row r="10" spans="1:17" ht="14.45" x14ac:dyDescent="0.3">
      <c r="A10" s="103" t="s">
        <v>59</v>
      </c>
      <c r="B10" s="97">
        <v>2</v>
      </c>
      <c r="C10" s="98">
        <v>1</v>
      </c>
      <c r="D10" s="99"/>
      <c r="E10" s="99">
        <v>2</v>
      </c>
      <c r="F10" s="71"/>
      <c r="G10" s="71"/>
      <c r="H10" s="71"/>
      <c r="I10" s="72"/>
      <c r="J10" s="105"/>
      <c r="K10" s="109"/>
      <c r="L10" s="71"/>
      <c r="M10" s="72"/>
      <c r="N10" s="71"/>
      <c r="O10" s="71"/>
      <c r="P10" s="108"/>
      <c r="Q10" s="61"/>
    </row>
    <row r="11" spans="1:17" ht="14.45" x14ac:dyDescent="0.3">
      <c r="A11" s="103" t="s">
        <v>60</v>
      </c>
      <c r="B11" s="97"/>
      <c r="C11" s="98"/>
      <c r="D11" s="99"/>
      <c r="E11" s="99">
        <v>2</v>
      </c>
      <c r="F11" s="99"/>
      <c r="G11" s="99"/>
      <c r="H11" s="99">
        <v>3</v>
      </c>
      <c r="I11" s="100"/>
      <c r="J11" s="98">
        <v>1</v>
      </c>
      <c r="K11" s="99"/>
      <c r="L11" s="99"/>
      <c r="M11" s="100"/>
      <c r="N11" s="106"/>
      <c r="O11" s="106"/>
      <c r="P11" s="108"/>
      <c r="Q11" s="35"/>
    </row>
    <row r="12" spans="1:17" s="63" customFormat="1" ht="14.45" x14ac:dyDescent="0.3">
      <c r="A12" s="103" t="s">
        <v>53</v>
      </c>
      <c r="B12" s="110"/>
      <c r="C12" s="71">
        <v>1</v>
      </c>
      <c r="D12" s="71"/>
      <c r="E12" s="71"/>
      <c r="F12" s="71"/>
      <c r="G12" s="71"/>
      <c r="H12" s="71"/>
      <c r="I12" s="72"/>
      <c r="J12" s="111">
        <v>1</v>
      </c>
      <c r="K12" s="71"/>
      <c r="L12" s="71"/>
      <c r="M12" s="72"/>
      <c r="N12" s="71"/>
      <c r="O12" s="71"/>
      <c r="P12" s="112"/>
      <c r="Q12" s="62"/>
    </row>
    <row r="13" spans="1:17" ht="14.45" x14ac:dyDescent="0.3">
      <c r="A13" s="103" t="s">
        <v>61</v>
      </c>
      <c r="B13" s="97">
        <v>2</v>
      </c>
      <c r="C13" s="98"/>
      <c r="D13" s="99"/>
      <c r="E13" s="99"/>
      <c r="F13" s="99">
        <v>1</v>
      </c>
      <c r="G13" s="99"/>
      <c r="H13" s="99"/>
      <c r="I13" s="100"/>
      <c r="J13" s="98"/>
      <c r="K13" s="99"/>
      <c r="L13" s="99"/>
      <c r="M13" s="100"/>
      <c r="N13" s="99">
        <v>1</v>
      </c>
      <c r="O13" s="99">
        <v>1</v>
      </c>
      <c r="P13" s="101"/>
      <c r="Q13" s="35"/>
    </row>
    <row r="14" spans="1:17" ht="14.45" x14ac:dyDescent="0.3">
      <c r="A14" s="103" t="s">
        <v>62</v>
      </c>
      <c r="B14" s="113"/>
      <c r="C14" s="106"/>
      <c r="D14" s="106"/>
      <c r="E14" s="106"/>
      <c r="F14" s="106"/>
      <c r="G14" s="106"/>
      <c r="H14" s="109">
        <v>1</v>
      </c>
      <c r="I14" s="107"/>
      <c r="J14" s="105"/>
      <c r="K14" s="106"/>
      <c r="L14" s="106"/>
      <c r="M14" s="107"/>
      <c r="N14" s="106"/>
      <c r="O14" s="106"/>
      <c r="P14" s="108"/>
      <c r="Q14" s="35"/>
    </row>
    <row r="15" spans="1:17" s="60" customFormat="1" ht="14.45" x14ac:dyDescent="0.3">
      <c r="A15" s="103" t="s">
        <v>63</v>
      </c>
      <c r="B15" s="114">
        <v>1</v>
      </c>
      <c r="C15" s="115"/>
      <c r="D15" s="115"/>
      <c r="E15" s="115"/>
      <c r="F15" s="115"/>
      <c r="G15" s="115"/>
      <c r="H15" s="116"/>
      <c r="I15" s="117"/>
      <c r="J15" s="118"/>
      <c r="K15" s="115">
        <v>4</v>
      </c>
      <c r="L15" s="115"/>
      <c r="M15" s="119"/>
      <c r="N15" s="115"/>
      <c r="O15" s="115"/>
      <c r="P15" s="120"/>
      <c r="Q15" s="61"/>
    </row>
    <row r="16" spans="1:17" ht="14.45" x14ac:dyDescent="0.3">
      <c r="A16" s="103" t="s">
        <v>64</v>
      </c>
      <c r="B16" s="90">
        <v>1</v>
      </c>
      <c r="C16" s="91"/>
      <c r="D16" s="91"/>
      <c r="E16" s="64"/>
      <c r="F16" s="91"/>
      <c r="G16" s="91"/>
      <c r="H16" s="96"/>
      <c r="I16" s="92"/>
      <c r="J16" s="105"/>
      <c r="K16" s="106">
        <v>6</v>
      </c>
      <c r="L16" s="106"/>
      <c r="M16" s="107"/>
      <c r="N16" s="106">
        <v>1</v>
      </c>
      <c r="O16" s="106">
        <v>19</v>
      </c>
      <c r="P16" s="108"/>
      <c r="Q16" s="35"/>
    </row>
    <row r="17" spans="1:17" thickBot="1" x14ac:dyDescent="0.35">
      <c r="A17" s="104" t="s">
        <v>65</v>
      </c>
      <c r="B17" s="97">
        <v>2</v>
      </c>
      <c r="C17" s="98"/>
      <c r="D17" s="99"/>
      <c r="E17" s="99"/>
      <c r="F17" s="99"/>
      <c r="G17" s="99"/>
      <c r="H17" s="99">
        <v>1</v>
      </c>
      <c r="I17" s="100"/>
      <c r="J17" s="98">
        <v>2</v>
      </c>
      <c r="K17" s="99"/>
      <c r="L17" s="99"/>
      <c r="M17" s="100">
        <v>1</v>
      </c>
      <c r="N17" s="99"/>
      <c r="O17" s="99"/>
      <c r="P17" s="101"/>
      <c r="Q17" s="35"/>
    </row>
    <row r="18" spans="1:17" thickBot="1" x14ac:dyDescent="0.35">
      <c r="A18" s="24" t="s">
        <v>10</v>
      </c>
      <c r="B18" s="49">
        <f t="shared" ref="B18:P18" si="0">SUM(B7:B17)</f>
        <v>28</v>
      </c>
      <c r="C18" s="49">
        <f t="shared" si="0"/>
        <v>5</v>
      </c>
      <c r="D18" s="49">
        <f t="shared" si="0"/>
        <v>1</v>
      </c>
      <c r="E18" s="49">
        <f t="shared" si="0"/>
        <v>6</v>
      </c>
      <c r="F18" s="49">
        <f t="shared" si="0"/>
        <v>2</v>
      </c>
      <c r="G18" s="49">
        <f t="shared" si="0"/>
        <v>0</v>
      </c>
      <c r="H18" s="49">
        <f t="shared" si="0"/>
        <v>5</v>
      </c>
      <c r="I18" s="121">
        <f t="shared" si="0"/>
        <v>0</v>
      </c>
      <c r="J18" s="52">
        <f t="shared" si="0"/>
        <v>4</v>
      </c>
      <c r="K18" s="49">
        <f t="shared" si="0"/>
        <v>10</v>
      </c>
      <c r="L18" s="49">
        <f t="shared" si="0"/>
        <v>0</v>
      </c>
      <c r="M18" s="49">
        <f t="shared" si="0"/>
        <v>1</v>
      </c>
      <c r="N18" s="49">
        <f t="shared" si="0"/>
        <v>3</v>
      </c>
      <c r="O18" s="49">
        <f t="shared" si="0"/>
        <v>23</v>
      </c>
      <c r="P18" s="121">
        <f t="shared" si="0"/>
        <v>0</v>
      </c>
      <c r="Q18" s="4"/>
    </row>
    <row r="20" spans="1:17" s="9" customFormat="1" ht="36.75" customHeight="1" x14ac:dyDescent="0.3">
      <c r="A20" s="85"/>
    </row>
    <row r="21" spans="1:17" ht="15.75" x14ac:dyDescent="0.25">
      <c r="A21" s="36" t="s">
        <v>26</v>
      </c>
    </row>
    <row r="22" spans="1:17" ht="15.75" thickBot="1" x14ac:dyDescent="0.3">
      <c r="A22" s="3" t="s">
        <v>51</v>
      </c>
    </row>
    <row r="23" spans="1:17" ht="15.75" thickBot="1" x14ac:dyDescent="0.3">
      <c r="A23" s="132" t="s">
        <v>0</v>
      </c>
      <c r="B23" s="135" t="s">
        <v>8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7"/>
    </row>
    <row r="24" spans="1:17" ht="15.75" thickBot="1" x14ac:dyDescent="0.3">
      <c r="A24" s="133"/>
      <c r="B24" s="135" t="s">
        <v>41</v>
      </c>
      <c r="C24" s="136"/>
      <c r="D24" s="136"/>
      <c r="E24" s="136"/>
      <c r="F24" s="136"/>
      <c r="G24" s="136"/>
      <c r="H24" s="136"/>
      <c r="I24" s="137"/>
      <c r="J24" s="138" t="s">
        <v>42</v>
      </c>
      <c r="K24" s="138"/>
      <c r="L24" s="138"/>
      <c r="M24" s="139"/>
      <c r="N24" s="135" t="s">
        <v>7</v>
      </c>
      <c r="O24" s="137"/>
      <c r="P24" s="25"/>
    </row>
    <row r="25" spans="1:17" ht="48.75" thickBot="1" x14ac:dyDescent="0.3">
      <c r="A25" s="134"/>
      <c r="B25" s="26" t="s">
        <v>13</v>
      </c>
      <c r="C25" s="27" t="s">
        <v>14</v>
      </c>
      <c r="D25" s="27" t="s">
        <v>30</v>
      </c>
      <c r="E25" s="27" t="s">
        <v>38</v>
      </c>
      <c r="F25" s="28" t="s">
        <v>45</v>
      </c>
      <c r="G25" s="28" t="s">
        <v>46</v>
      </c>
      <c r="H25" s="28" t="s">
        <v>47</v>
      </c>
      <c r="I25" s="29" t="s">
        <v>24</v>
      </c>
      <c r="J25" s="30" t="s">
        <v>49</v>
      </c>
      <c r="K25" s="28" t="s">
        <v>50</v>
      </c>
      <c r="L25" s="28" t="s">
        <v>44</v>
      </c>
      <c r="M25" s="31" t="s">
        <v>17</v>
      </c>
      <c r="N25" s="28" t="s">
        <v>15</v>
      </c>
      <c r="O25" s="28" t="s">
        <v>16</v>
      </c>
      <c r="P25" s="29" t="s">
        <v>25</v>
      </c>
    </row>
    <row r="26" spans="1:17" ht="14.45" x14ac:dyDescent="0.3">
      <c r="A26" s="102" t="s">
        <v>56</v>
      </c>
      <c r="B26" s="90"/>
      <c r="C26" s="91"/>
      <c r="D26" s="91"/>
      <c r="E26" s="64"/>
      <c r="F26" s="91"/>
      <c r="G26" s="91"/>
      <c r="H26" s="91">
        <v>4</v>
      </c>
      <c r="I26" s="92"/>
      <c r="J26" s="65"/>
      <c r="K26" s="91"/>
      <c r="L26" s="91"/>
      <c r="M26" s="92"/>
      <c r="N26" s="91"/>
      <c r="O26" s="91">
        <v>2</v>
      </c>
      <c r="P26" s="92"/>
    </row>
    <row r="27" spans="1:17" ht="14.45" x14ac:dyDescent="0.3">
      <c r="A27" s="103" t="s">
        <v>57</v>
      </c>
      <c r="B27" s="90">
        <v>1</v>
      </c>
      <c r="C27" s="91"/>
      <c r="D27" s="91"/>
      <c r="E27" s="64"/>
      <c r="F27" s="91"/>
      <c r="G27" s="91"/>
      <c r="H27" s="91">
        <v>13</v>
      </c>
      <c r="I27" s="92"/>
      <c r="J27" s="68"/>
      <c r="K27" s="58"/>
      <c r="L27" s="58"/>
      <c r="M27" s="67"/>
      <c r="N27" s="69"/>
      <c r="O27" s="69"/>
      <c r="P27" s="67"/>
    </row>
    <row r="28" spans="1:17" ht="14.45" x14ac:dyDescent="0.3">
      <c r="A28" s="103" t="s">
        <v>58</v>
      </c>
      <c r="B28" s="66"/>
      <c r="C28" s="58"/>
      <c r="D28" s="58"/>
      <c r="E28" s="58"/>
      <c r="F28" s="58"/>
      <c r="G28" s="58"/>
      <c r="H28" s="58">
        <v>7</v>
      </c>
      <c r="I28" s="67"/>
      <c r="J28" s="68"/>
      <c r="K28" s="58"/>
      <c r="L28" s="58"/>
      <c r="M28" s="67"/>
      <c r="N28" s="69"/>
      <c r="O28" s="69">
        <v>7</v>
      </c>
      <c r="P28" s="67"/>
    </row>
    <row r="29" spans="1:17" ht="14.45" x14ac:dyDescent="0.3">
      <c r="A29" s="103" t="s">
        <v>59</v>
      </c>
      <c r="B29" s="90">
        <v>1</v>
      </c>
      <c r="C29" s="91">
        <v>1</v>
      </c>
      <c r="D29" s="91"/>
      <c r="E29" s="64">
        <v>1</v>
      </c>
      <c r="F29" s="91"/>
      <c r="G29" s="91"/>
      <c r="H29" s="91">
        <v>5</v>
      </c>
      <c r="I29" s="92"/>
      <c r="J29" s="65">
        <v>3</v>
      </c>
      <c r="K29" s="91"/>
      <c r="L29" s="91"/>
      <c r="M29" s="92"/>
      <c r="N29" s="69"/>
      <c r="O29" s="69"/>
      <c r="P29" s="67"/>
    </row>
    <row r="30" spans="1:17" ht="14.45" x14ac:dyDescent="0.3">
      <c r="A30" s="103" t="s">
        <v>60</v>
      </c>
      <c r="B30" s="66"/>
      <c r="C30" s="58">
        <v>3</v>
      </c>
      <c r="D30" s="58"/>
      <c r="E30" s="58"/>
      <c r="F30" s="58"/>
      <c r="G30" s="58"/>
      <c r="H30" s="58"/>
      <c r="I30" s="67"/>
      <c r="J30" s="68"/>
      <c r="K30" s="58"/>
      <c r="L30" s="58"/>
      <c r="M30" s="67"/>
      <c r="N30" s="69"/>
      <c r="O30" s="69"/>
      <c r="P30" s="67"/>
    </row>
    <row r="31" spans="1:17" s="63" customFormat="1" ht="14.45" x14ac:dyDescent="0.3">
      <c r="A31" s="103" t="s">
        <v>53</v>
      </c>
      <c r="B31" s="66">
        <v>1</v>
      </c>
      <c r="C31" s="58"/>
      <c r="D31" s="58"/>
      <c r="E31" s="58"/>
      <c r="F31" s="58"/>
      <c r="G31" s="58"/>
      <c r="H31" s="58">
        <v>2</v>
      </c>
      <c r="I31" s="67"/>
      <c r="J31" s="68"/>
      <c r="K31" s="58"/>
      <c r="L31" s="58"/>
      <c r="M31" s="67"/>
      <c r="N31" s="69"/>
      <c r="O31" s="69"/>
      <c r="P31" s="67"/>
    </row>
    <row r="32" spans="1:17" ht="14.45" x14ac:dyDescent="0.3">
      <c r="A32" s="103" t="s">
        <v>61</v>
      </c>
      <c r="B32" s="90">
        <v>1</v>
      </c>
      <c r="C32" s="91">
        <v>1</v>
      </c>
      <c r="D32" s="91"/>
      <c r="E32" s="64"/>
      <c r="F32" s="91"/>
      <c r="G32" s="91"/>
      <c r="H32" s="91">
        <v>4</v>
      </c>
      <c r="I32" s="67"/>
      <c r="J32" s="68"/>
      <c r="K32" s="58"/>
      <c r="L32" s="58"/>
      <c r="M32" s="67"/>
      <c r="N32" s="69"/>
      <c r="O32" s="69"/>
      <c r="P32" s="67"/>
    </row>
    <row r="33" spans="1:17" ht="14.45" x14ac:dyDescent="0.3">
      <c r="A33" s="103" t="s">
        <v>62</v>
      </c>
      <c r="B33" s="66"/>
      <c r="C33" s="58"/>
      <c r="D33" s="58"/>
      <c r="E33" s="58"/>
      <c r="F33" s="58"/>
      <c r="G33" s="58"/>
      <c r="H33" s="58"/>
      <c r="I33" s="67"/>
      <c r="J33" s="68"/>
      <c r="K33" s="58"/>
      <c r="L33" s="58"/>
      <c r="M33" s="67"/>
      <c r="N33" s="69"/>
      <c r="O33" s="69"/>
      <c r="P33" s="67"/>
    </row>
    <row r="34" spans="1:17" s="60" customFormat="1" ht="14.45" x14ac:dyDescent="0.3">
      <c r="A34" s="103" t="s">
        <v>63</v>
      </c>
      <c r="B34" s="70">
        <v>1</v>
      </c>
      <c r="C34" s="58">
        <v>1</v>
      </c>
      <c r="D34" s="58"/>
      <c r="E34" s="58"/>
      <c r="F34" s="58"/>
      <c r="G34" s="58"/>
      <c r="H34" s="58">
        <v>3</v>
      </c>
      <c r="I34" s="67"/>
      <c r="J34" s="68"/>
      <c r="K34" s="58"/>
      <c r="L34" s="58"/>
      <c r="M34" s="67"/>
      <c r="N34" s="69"/>
      <c r="O34" s="58"/>
      <c r="P34" s="67"/>
    </row>
    <row r="35" spans="1:17" ht="14.45" x14ac:dyDescent="0.3">
      <c r="A35" s="103" t="s">
        <v>64</v>
      </c>
      <c r="B35" s="97">
        <v>3</v>
      </c>
      <c r="C35" s="98"/>
      <c r="D35" s="99"/>
      <c r="E35" s="99"/>
      <c r="F35" s="99"/>
      <c r="G35" s="99"/>
      <c r="H35" s="99">
        <v>10</v>
      </c>
      <c r="I35" s="100"/>
      <c r="J35" s="98"/>
      <c r="K35" s="99"/>
      <c r="L35" s="99"/>
      <c r="M35" s="100"/>
      <c r="N35" s="99"/>
      <c r="O35" s="99"/>
      <c r="P35" s="101"/>
      <c r="Q35" s="95"/>
    </row>
    <row r="36" spans="1:17" thickBot="1" x14ac:dyDescent="0.35">
      <c r="A36" s="104" t="s">
        <v>65</v>
      </c>
      <c r="B36" s="90"/>
      <c r="C36" s="91"/>
      <c r="D36" s="91"/>
      <c r="E36" s="64">
        <v>1</v>
      </c>
      <c r="F36" s="91"/>
      <c r="G36" s="91"/>
      <c r="H36" s="91">
        <v>3</v>
      </c>
      <c r="I36" s="92"/>
      <c r="J36" s="65"/>
      <c r="K36" s="91"/>
      <c r="L36" s="91"/>
      <c r="M36" s="92">
        <v>1</v>
      </c>
      <c r="N36" s="91">
        <v>1</v>
      </c>
      <c r="O36" s="91"/>
      <c r="P36" s="92"/>
    </row>
    <row r="37" spans="1:17" thickBot="1" x14ac:dyDescent="0.35">
      <c r="A37" s="32" t="s">
        <v>10</v>
      </c>
      <c r="B37" s="49">
        <f t="shared" ref="B37:P37" si="1">SUM(B26:B36)</f>
        <v>8</v>
      </c>
      <c r="C37" s="49">
        <f t="shared" si="1"/>
        <v>6</v>
      </c>
      <c r="D37" s="49">
        <f t="shared" si="1"/>
        <v>0</v>
      </c>
      <c r="E37" s="50">
        <f t="shared" si="1"/>
        <v>2</v>
      </c>
      <c r="F37" s="50">
        <f t="shared" si="1"/>
        <v>0</v>
      </c>
      <c r="G37" s="50">
        <f t="shared" si="1"/>
        <v>0</v>
      </c>
      <c r="H37" s="50">
        <f>SUM(H26:H36)</f>
        <v>51</v>
      </c>
      <c r="I37" s="51">
        <f t="shared" si="1"/>
        <v>0</v>
      </c>
      <c r="J37" s="52">
        <f t="shared" si="1"/>
        <v>3</v>
      </c>
      <c r="K37" s="50">
        <f t="shared" si="1"/>
        <v>0</v>
      </c>
      <c r="L37" s="50">
        <f t="shared" si="1"/>
        <v>0</v>
      </c>
      <c r="M37" s="52">
        <f t="shared" si="1"/>
        <v>1</v>
      </c>
      <c r="N37" s="49">
        <f t="shared" si="1"/>
        <v>1</v>
      </c>
      <c r="O37" s="50">
        <f t="shared" si="1"/>
        <v>9</v>
      </c>
      <c r="P37" s="53">
        <f t="shared" si="1"/>
        <v>0</v>
      </c>
    </row>
    <row r="39" spans="1:17" x14ac:dyDescent="0.25">
      <c r="A39" s="85"/>
    </row>
  </sheetData>
  <mergeCells count="10">
    <mergeCell ref="A23:A25"/>
    <mergeCell ref="B23:P23"/>
    <mergeCell ref="B24:I24"/>
    <mergeCell ref="J24:M24"/>
    <mergeCell ref="N24:O24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5" t="s">
        <v>0</v>
      </c>
      <c r="B1" s="25" t="s">
        <v>1</v>
      </c>
      <c r="C1" s="33" t="s">
        <v>2</v>
      </c>
      <c r="D1" s="37" t="s">
        <v>3</v>
      </c>
      <c r="E1" s="143" t="s">
        <v>28</v>
      </c>
      <c r="F1" s="144"/>
    </row>
    <row r="2" spans="1:6" ht="94.5" customHeight="1" thickBot="1" x14ac:dyDescent="0.3">
      <c r="A2" s="38"/>
      <c r="B2" s="39"/>
      <c r="C2" s="39"/>
      <c r="D2" s="40"/>
      <c r="E2" s="141" t="s">
        <v>34</v>
      </c>
      <c r="F2" s="142"/>
    </row>
    <row r="3" spans="1:6" ht="17.25" customHeight="1" thickBot="1" x14ac:dyDescent="0.35">
      <c r="A3" s="38"/>
      <c r="B3" s="39"/>
      <c r="C3" s="39"/>
      <c r="D3" s="40"/>
      <c r="E3" s="141"/>
      <c r="F3" s="142"/>
    </row>
    <row r="4" spans="1:6" thickBot="1" x14ac:dyDescent="0.35">
      <c r="A4" s="18"/>
      <c r="B4" s="19"/>
      <c r="C4" s="19"/>
      <c r="D4" s="10"/>
      <c r="E4" s="141"/>
      <c r="F4" s="142"/>
    </row>
    <row r="5" spans="1:6" thickBot="1" x14ac:dyDescent="0.35">
      <c r="A5" s="38"/>
      <c r="B5" s="39"/>
      <c r="C5" s="39"/>
      <c r="D5" s="40"/>
      <c r="E5" s="141"/>
      <c r="F5" s="142"/>
    </row>
    <row r="6" spans="1:6" thickBot="1" x14ac:dyDescent="0.35">
      <c r="A6" s="41"/>
      <c r="B6" s="39"/>
      <c r="C6" s="39"/>
      <c r="D6" s="42"/>
      <c r="E6" s="141"/>
      <c r="F6" s="142"/>
    </row>
    <row r="7" spans="1:6" thickBot="1" x14ac:dyDescent="0.35">
      <c r="A7" s="43" t="s">
        <v>27</v>
      </c>
      <c r="B7" s="44"/>
      <c r="C7" s="45"/>
      <c r="D7" s="46"/>
      <c r="E7" s="47"/>
      <c r="F7" s="48"/>
    </row>
    <row r="9" spans="1:6" x14ac:dyDescent="0.25">
      <c r="A9" s="83" t="s">
        <v>32</v>
      </c>
      <c r="B9" s="83"/>
      <c r="C9" s="83"/>
      <c r="D9" s="83"/>
      <c r="E9" s="83"/>
      <c r="F9" s="83"/>
    </row>
    <row r="10" spans="1:6" x14ac:dyDescent="0.25">
      <c r="A10" s="83" t="s">
        <v>36</v>
      </c>
      <c r="B10" s="83"/>
      <c r="C10" s="83"/>
      <c r="D10" s="83"/>
      <c r="E10" s="83"/>
      <c r="F10" s="83"/>
    </row>
    <row r="11" spans="1:6" x14ac:dyDescent="0.25">
      <c r="A11" s="140" t="s">
        <v>37</v>
      </c>
      <c r="B11" s="140"/>
      <c r="C11" s="140"/>
      <c r="D11" s="140"/>
      <c r="E11" s="140"/>
      <c r="F11" s="140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2021-01-28T06:38:09Z</cp:lastPrinted>
  <dcterms:created xsi:type="dcterms:W3CDTF">2011-01-12T08:08:50Z</dcterms:created>
  <dcterms:modified xsi:type="dcterms:W3CDTF">2021-02-15T07:40:29Z</dcterms:modified>
</cp:coreProperties>
</file>